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495" windowWidth="15195" windowHeight="2730" activeTab="0"/>
  </bookViews>
  <sheets>
    <sheet name="Antenna Gain Recommendation" sheetId="1" r:id="rId1"/>
  </sheets>
  <definedNames>
    <definedName name="_xlnm.Print_Area" localSheetId="0">'Antenna Gain Recommendation'!$A$1:$K$40</definedName>
  </definedNames>
  <calcPr fullCalcOnLoad="1"/>
</workbook>
</file>

<file path=xl/sharedStrings.xml><?xml version="1.0" encoding="utf-8"?>
<sst xmlns="http://schemas.openxmlformats.org/spreadsheetml/2006/main" count="42" uniqueCount="29">
  <si>
    <t>Tx Power(dBm)</t>
  </si>
  <si>
    <t>SOM/Fade Margin (dBm)</t>
  </si>
  <si>
    <t>EIRP(dBm)</t>
  </si>
  <si>
    <t>Fresnal Zone Radius (ft)</t>
  </si>
  <si>
    <t>Fresnal Zone Radius (60%) (ft)</t>
  </si>
  <si>
    <t>Input Variable</t>
  </si>
  <si>
    <t>Notes:</t>
  </si>
  <si>
    <t xml:space="preserve">Reciever Sensitivity Or Noise Level*(dBm) </t>
  </si>
  <si>
    <t>* Whichever value is higher</t>
  </si>
  <si>
    <t>Chart Instruction:</t>
  </si>
  <si>
    <t>Frequency(GHz)</t>
  </si>
  <si>
    <t>Fresnal Zone Radius (ft) @ (Distance/2)</t>
  </si>
  <si>
    <t>Fresnal Zone Radius (60%) (ft) @ (Distance/2)</t>
  </si>
  <si>
    <t>Change the input variables accordingly then look up the distance and associated antenna gain pair recommended.</t>
  </si>
  <si>
    <t>2.  The value posted in this chart is theoretical and based on the wireless link budget which includes the Free Space Path loss formula.  To derive a good antenna system pair one need adequate wireless planning and detailed site survey to account for noise/interferance and SOM/Fade Margin.</t>
  </si>
  <si>
    <t>3.  Path Loss Formula = 96.6 + 10 log (distance^2) + 10 log (frequency^2) dB</t>
  </si>
  <si>
    <t>distance in miles and frequency in gigahertz</t>
  </si>
  <si>
    <t>Neg val</t>
  </si>
  <si>
    <t>Pos val</t>
  </si>
  <si>
    <t>Coax cable loss Tx and Rx (dBm)</t>
  </si>
  <si>
    <t>Antenna Pair Gain Recommendations</t>
  </si>
  <si>
    <t>Antenna Gain(Tx&amp;Rx)Pair (dBi)</t>
  </si>
  <si>
    <t>4.  Wireless Link Budget Formula = Tx Power - Tx Coax Cable Loss + Tx Antenna Gain - Free Space Path Loss + Rx Antenna Gain - Rx Coax Cable Loss - (Receiver Sensitivity)</t>
  </si>
  <si>
    <t>Distance (Miles) (1-10)</t>
  </si>
  <si>
    <t>Distance (Miles) (11-20)</t>
  </si>
  <si>
    <t>Distance (Miles) (21-30)</t>
  </si>
  <si>
    <t>Distance (Miles) (31-40)</t>
  </si>
  <si>
    <t>FCC Part 15 Regulation limits the EIRP to 36 dBm for point to multi-point and 48 dBm for point to point Applications</t>
  </si>
  <si>
    <t>1.  The Recommended Antenna Gain is shown to reflect 1 pair(Tx and Rx) of antenna at the specific gain for each antenna in the pair for point to point applications.  In a point to multipoint application, the user can simplify each installation site down to a point to point scenario.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</si>
</sst>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" fillId="3" borderId="18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0" fillId="0" borderId="0" xfId="0" applyFont="1" applyFill="1" applyBorder="1" applyAlignment="1">
      <alignment vertical="top"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/>
      <protection/>
    </xf>
    <xf numFmtId="0" fontId="6" fillId="3" borderId="22" xfId="0" applyFont="1" applyFill="1" applyBorder="1" applyAlignment="1" applyProtection="1">
      <alignment/>
      <protection/>
    </xf>
    <xf numFmtId="0" fontId="6" fillId="3" borderId="23" xfId="0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/>
      <protection/>
    </xf>
    <xf numFmtId="0" fontId="6" fillId="3" borderId="24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11" fillId="0" borderId="31" xfId="0" applyFont="1" applyBorder="1" applyAlignment="1" applyProtection="1">
      <alignment vertical="top" wrapText="1"/>
      <protection/>
    </xf>
    <xf numFmtId="0" fontId="11" fillId="0" borderId="26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2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38.8515625" style="5" customWidth="1"/>
    <col min="2" max="2" width="7.8515625" style="5" customWidth="1"/>
    <col min="3" max="3" width="8.140625" style="5" customWidth="1"/>
    <col min="4" max="4" width="8.28125" style="5" customWidth="1"/>
    <col min="5" max="5" width="8.7109375" style="5" customWidth="1"/>
    <col min="6" max="6" width="8.140625" style="5" customWidth="1"/>
    <col min="7" max="7" width="8.00390625" style="5" customWidth="1"/>
    <col min="8" max="9" width="8.28125" style="5" customWidth="1"/>
    <col min="10" max="11" width="8.57421875" style="5" customWidth="1"/>
    <col min="12" max="15" width="6.57421875" style="5" bestFit="1" customWidth="1"/>
    <col min="16" max="102" width="9.140625" style="6" customWidth="1"/>
    <col min="103" max="16384" width="9.140625" style="5" customWidth="1"/>
  </cols>
  <sheetData>
    <row r="1" spans="1:13" ht="21" thickBot="1">
      <c r="A1" s="4" t="s">
        <v>20</v>
      </c>
      <c r="L1" s="6"/>
      <c r="M1" s="6"/>
    </row>
    <row r="2" spans="1:11" s="6" customFormat="1" ht="15.75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s="6" customFormat="1" ht="12.75">
      <c r="A3" s="10" t="s">
        <v>13</v>
      </c>
      <c r="K3" s="11"/>
    </row>
    <row r="4" spans="1:16" s="6" customFormat="1" ht="13.5" thickBot="1">
      <c r="A4" s="10"/>
      <c r="K4" s="11"/>
      <c r="L4" s="12"/>
      <c r="M4" s="12"/>
      <c r="N4" s="12"/>
      <c r="O4" s="12"/>
      <c r="P4" s="12"/>
    </row>
    <row r="5" spans="1:102" s="15" customFormat="1" ht="13.5" thickBot="1">
      <c r="A5" s="13" t="s">
        <v>23</v>
      </c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0">
        <v>9</v>
      </c>
      <c r="K5" s="51">
        <v>10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2" s="20" customFormat="1" ht="14.25" thickBot="1" thickTop="1">
      <c r="A6" s="16" t="s">
        <v>21</v>
      </c>
      <c r="B6" s="46">
        <f>($B$29+2*$B$27-(96.6+10*LOG(B5^2,10)+10*LOG($B$30^2,10))-($B$28+$B$31))/-2</f>
        <v>8.623773034681136</v>
      </c>
      <c r="C6" s="46">
        <f aca="true" t="shared" si="0" ref="C6:K6">($B$29+2*$B$27-(96.6+10*LOG(C5^2,10)+10*LOG($B$30^2,10))-($B$28+$B$31))/-2</f>
        <v>11.634072991320949</v>
      </c>
      <c r="D6" s="46">
        <f t="shared" si="0"/>
        <v>13.394985581877762</v>
      </c>
      <c r="E6" s="46">
        <f t="shared" si="0"/>
        <v>14.644372947960761</v>
      </c>
      <c r="F6" s="46">
        <f t="shared" si="0"/>
        <v>15.613473078041324</v>
      </c>
      <c r="G6" s="46">
        <f t="shared" si="0"/>
        <v>16.405285538517575</v>
      </c>
      <c r="H6" s="46">
        <f t="shared" si="0"/>
        <v>17.074753434823705</v>
      </c>
      <c r="I6" s="46">
        <f t="shared" si="0"/>
        <v>17.654672904600574</v>
      </c>
      <c r="J6" s="46">
        <f t="shared" si="0"/>
        <v>18.166198129074388</v>
      </c>
      <c r="K6" s="47">
        <f t="shared" si="0"/>
        <v>18.623773034681136</v>
      </c>
      <c r="L6" s="19"/>
      <c r="M6" s="19"/>
      <c r="N6" s="19"/>
      <c r="O6" s="19"/>
      <c r="P6" s="44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</row>
    <row r="7" spans="1:16" s="6" customFormat="1" ht="13.5" thickTop="1">
      <c r="A7" s="21" t="s">
        <v>2</v>
      </c>
      <c r="B7" s="48">
        <f>$B$29+B6</f>
        <v>31.623773034681136</v>
      </c>
      <c r="C7" s="48">
        <f aca="true" t="shared" si="1" ref="C7:K7">$B$29+C6</f>
        <v>34.63407299132095</v>
      </c>
      <c r="D7" s="48">
        <f t="shared" si="1"/>
        <v>36.39498558187776</v>
      </c>
      <c r="E7" s="48">
        <f t="shared" si="1"/>
        <v>37.64437294796076</v>
      </c>
      <c r="F7" s="48">
        <f t="shared" si="1"/>
        <v>38.613473078041324</v>
      </c>
      <c r="G7" s="48">
        <f t="shared" si="1"/>
        <v>39.405285538517575</v>
      </c>
      <c r="H7" s="48">
        <f t="shared" si="1"/>
        <v>40.074753434823705</v>
      </c>
      <c r="I7" s="48">
        <f t="shared" si="1"/>
        <v>40.654672904600574</v>
      </c>
      <c r="J7" s="48">
        <f t="shared" si="1"/>
        <v>41.16619812907439</v>
      </c>
      <c r="K7" s="49">
        <f t="shared" si="1"/>
        <v>41.623773034681136</v>
      </c>
      <c r="L7" s="19"/>
      <c r="M7" s="19"/>
      <c r="N7" s="19"/>
      <c r="O7" s="19"/>
      <c r="P7" s="12"/>
    </row>
    <row r="8" spans="1:16" s="6" customFormat="1" ht="12.75">
      <c r="A8" s="24" t="s">
        <v>3</v>
      </c>
      <c r="B8" s="48">
        <f>(72.1*SQRT(((B5/2)^2)/($B$30*B5)))/2</f>
        <v>11.606108376987299</v>
      </c>
      <c r="C8" s="48">
        <f aca="true" t="shared" si="2" ref="C8:K8">(72.1*SQRT(((C5/2)^2)/($B$30*C5)))/2</f>
        <v>16.41351587310743</v>
      </c>
      <c r="D8" s="48">
        <f t="shared" si="2"/>
        <v>20.102369387092764</v>
      </c>
      <c r="E8" s="48">
        <f t="shared" si="2"/>
        <v>23.212216753974598</v>
      </c>
      <c r="F8" s="48">
        <f t="shared" si="2"/>
        <v>25.95204728517336</v>
      </c>
      <c r="G8" s="48">
        <f t="shared" si="2"/>
        <v>28.42904342306031</v>
      </c>
      <c r="H8" s="48">
        <f t="shared" si="2"/>
        <v>30.706876454771876</v>
      </c>
      <c r="I8" s="48">
        <f t="shared" si="2"/>
        <v>32.82703174621486</v>
      </c>
      <c r="J8" s="48">
        <f t="shared" si="2"/>
        <v>34.818325130961895</v>
      </c>
      <c r="K8" s="49">
        <f t="shared" si="2"/>
        <v>36.701737242040025</v>
      </c>
      <c r="L8" s="25"/>
      <c r="M8" s="25"/>
      <c r="N8" s="25"/>
      <c r="O8" s="25"/>
      <c r="P8" s="12"/>
    </row>
    <row r="9" spans="1:16" s="6" customFormat="1" ht="12.75">
      <c r="A9" s="24" t="s">
        <v>4</v>
      </c>
      <c r="B9" s="48">
        <f aca="true" t="shared" si="3" ref="B9:K9">0.6*B8</f>
        <v>6.96366502619238</v>
      </c>
      <c r="C9" s="48">
        <f t="shared" si="3"/>
        <v>9.848109523864457</v>
      </c>
      <c r="D9" s="48">
        <f t="shared" si="3"/>
        <v>12.061421632255659</v>
      </c>
      <c r="E9" s="48">
        <f t="shared" si="3"/>
        <v>13.92733005238476</v>
      </c>
      <c r="F9" s="48">
        <f t="shared" si="3"/>
        <v>15.571228371104016</v>
      </c>
      <c r="G9" s="48">
        <f t="shared" si="3"/>
        <v>17.057426053836185</v>
      </c>
      <c r="H9" s="48">
        <f t="shared" si="3"/>
        <v>18.424125872863126</v>
      </c>
      <c r="I9" s="48">
        <f t="shared" si="3"/>
        <v>19.696219047728913</v>
      </c>
      <c r="J9" s="48">
        <f t="shared" si="3"/>
        <v>20.890995078577138</v>
      </c>
      <c r="K9" s="49">
        <f t="shared" si="3"/>
        <v>22.021042345224014</v>
      </c>
      <c r="L9" s="25"/>
      <c r="M9" s="25"/>
      <c r="N9" s="25"/>
      <c r="O9" s="25"/>
      <c r="P9" s="12"/>
    </row>
    <row r="10" spans="1:102" s="27" customFormat="1" ht="13.5" thickBot="1">
      <c r="A10" s="26" t="s">
        <v>24</v>
      </c>
      <c r="B10" s="52">
        <v>11</v>
      </c>
      <c r="C10" s="52">
        <v>12</v>
      </c>
      <c r="D10" s="52">
        <v>13</v>
      </c>
      <c r="E10" s="52">
        <v>14</v>
      </c>
      <c r="F10" s="52">
        <v>15</v>
      </c>
      <c r="G10" s="52">
        <v>16</v>
      </c>
      <c r="H10" s="52">
        <v>17</v>
      </c>
      <c r="I10" s="52">
        <v>18</v>
      </c>
      <c r="J10" s="52">
        <v>19</v>
      </c>
      <c r="K10" s="53">
        <v>20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</row>
    <row r="11" spans="1:102" s="28" customFormat="1" ht="13.5" thickTop="1">
      <c r="A11" s="16" t="s">
        <v>21</v>
      </c>
      <c r="B11" s="46">
        <f>($B$29+2*$B$27-(96.6+10*LOG(B10^2,10)+10*LOG($B$30^2,10))-($B$28+$B$31))/-2</f>
        <v>19.037699886263383</v>
      </c>
      <c r="C11" s="46">
        <f aca="true" t="shared" si="4" ref="C11:K11">($B$29+2*$B$27-(96.6+10*LOG(C10^2,10)+10*LOG($B$30^2,10))-($B$28+$B$31))/-2</f>
        <v>19.415585495157387</v>
      </c>
      <c r="D11" s="46">
        <f t="shared" si="4"/>
        <v>19.763206557749506</v>
      </c>
      <c r="E11" s="46">
        <f t="shared" si="4"/>
        <v>20.085053391463518</v>
      </c>
      <c r="F11" s="46">
        <f t="shared" si="4"/>
        <v>20.38468562523795</v>
      </c>
      <c r="G11" s="46">
        <f t="shared" si="4"/>
        <v>20.664972861240386</v>
      </c>
      <c r="H11" s="46">
        <f t="shared" si="4"/>
        <v>20.928262248463867</v>
      </c>
      <c r="I11" s="46">
        <f t="shared" si="4"/>
        <v>21.176498085714186</v>
      </c>
      <c r="J11" s="46">
        <f t="shared" si="4"/>
        <v>21.411309044209418</v>
      </c>
      <c r="K11" s="47">
        <f t="shared" si="4"/>
        <v>21.63407299132095</v>
      </c>
      <c r="L11" s="19"/>
      <c r="M11" s="19"/>
      <c r="N11" s="19"/>
      <c r="O11" s="19"/>
      <c r="P11" s="4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</row>
    <row r="12" spans="1:16" s="6" customFormat="1" ht="12.75">
      <c r="A12" s="21" t="s">
        <v>2</v>
      </c>
      <c r="B12" s="48">
        <f>$B$29+B11</f>
        <v>42.03769988626338</v>
      </c>
      <c r="C12" s="48">
        <f aca="true" t="shared" si="5" ref="C12:K12">$B$29+C11</f>
        <v>42.41558549515739</v>
      </c>
      <c r="D12" s="48">
        <f t="shared" si="5"/>
        <v>42.763206557749506</v>
      </c>
      <c r="E12" s="48">
        <f t="shared" si="5"/>
        <v>43.08505339146352</v>
      </c>
      <c r="F12" s="48">
        <f t="shared" si="5"/>
        <v>43.38468562523795</v>
      </c>
      <c r="G12" s="48">
        <f t="shared" si="5"/>
        <v>43.664972861240386</v>
      </c>
      <c r="H12" s="48">
        <f t="shared" si="5"/>
        <v>43.92826224846387</v>
      </c>
      <c r="I12" s="48">
        <f t="shared" si="5"/>
        <v>44.17649808571419</v>
      </c>
      <c r="J12" s="48">
        <f t="shared" si="5"/>
        <v>44.41130904420942</v>
      </c>
      <c r="K12" s="49">
        <f t="shared" si="5"/>
        <v>44.63407299132095</v>
      </c>
      <c r="L12" s="19"/>
      <c r="M12" s="19"/>
      <c r="N12" s="19"/>
      <c r="O12" s="19"/>
      <c r="P12" s="12"/>
    </row>
    <row r="13" spans="1:16" s="6" customFormat="1" ht="12.75">
      <c r="A13" s="24" t="s">
        <v>11</v>
      </c>
      <c r="B13" s="48">
        <f>(72.1*SQRT(((B10/2)^2)/($B$30*B10)))/2</f>
        <v>38.49310676266755</v>
      </c>
      <c r="C13" s="48">
        <f aca="true" t="shared" si="6" ref="C13:K13">(72.1*SQRT(((C10/2)^2)/($B$30*C10)))/2</f>
        <v>40.20473877418553</v>
      </c>
      <c r="D13" s="48">
        <f t="shared" si="6"/>
        <v>41.84641886181985</v>
      </c>
      <c r="E13" s="48">
        <f t="shared" si="6"/>
        <v>43.42608114045345</v>
      </c>
      <c r="F13" s="48">
        <f t="shared" si="6"/>
        <v>44.950264458350205</v>
      </c>
      <c r="G13" s="48">
        <f t="shared" si="6"/>
        <v>46.424433507949196</v>
      </c>
      <c r="H13" s="48">
        <f t="shared" si="6"/>
        <v>47.853210740684595</v>
      </c>
      <c r="I13" s="48">
        <f t="shared" si="6"/>
        <v>49.24054761932229</v>
      </c>
      <c r="J13" s="48">
        <f t="shared" si="6"/>
        <v>50.5898535430685</v>
      </c>
      <c r="K13" s="49">
        <f t="shared" si="6"/>
        <v>51.90409457034672</v>
      </c>
      <c r="L13" s="25"/>
      <c r="M13" s="25"/>
      <c r="N13" s="25"/>
      <c r="O13" s="25"/>
      <c r="P13" s="12"/>
    </row>
    <row r="14" spans="1:16" s="6" customFormat="1" ht="12.75">
      <c r="A14" s="24" t="s">
        <v>12</v>
      </c>
      <c r="B14" s="48">
        <f aca="true" t="shared" si="7" ref="B14:K14">0.6*B13</f>
        <v>23.09586405760053</v>
      </c>
      <c r="C14" s="48">
        <f t="shared" si="7"/>
        <v>24.122843264511317</v>
      </c>
      <c r="D14" s="48">
        <f t="shared" si="7"/>
        <v>25.10785131709191</v>
      </c>
      <c r="E14" s="48">
        <f t="shared" si="7"/>
        <v>26.055648684272068</v>
      </c>
      <c r="F14" s="48">
        <f t="shared" si="7"/>
        <v>26.970158675010122</v>
      </c>
      <c r="G14" s="48">
        <f t="shared" si="7"/>
        <v>27.85466010476952</v>
      </c>
      <c r="H14" s="48">
        <f t="shared" si="7"/>
        <v>28.711926444410757</v>
      </c>
      <c r="I14" s="48">
        <f t="shared" si="7"/>
        <v>29.544328571593375</v>
      </c>
      <c r="J14" s="48">
        <f t="shared" si="7"/>
        <v>30.3539121258411</v>
      </c>
      <c r="K14" s="49">
        <f t="shared" si="7"/>
        <v>31.142456742208033</v>
      </c>
      <c r="L14" s="25"/>
      <c r="M14" s="25"/>
      <c r="N14" s="25"/>
      <c r="O14" s="25"/>
      <c r="P14" s="12"/>
    </row>
    <row r="15" spans="1:102" s="27" customFormat="1" ht="13.5" thickBot="1">
      <c r="A15" s="26" t="s">
        <v>25</v>
      </c>
      <c r="B15" s="52">
        <v>21</v>
      </c>
      <c r="C15" s="52">
        <v>22</v>
      </c>
      <c r="D15" s="52">
        <v>23</v>
      </c>
      <c r="E15" s="52">
        <v>24</v>
      </c>
      <c r="F15" s="52">
        <v>25</v>
      </c>
      <c r="G15" s="52">
        <v>26</v>
      </c>
      <c r="H15" s="52">
        <v>27</v>
      </c>
      <c r="I15" s="52">
        <v>28</v>
      </c>
      <c r="J15" s="52">
        <v>29</v>
      </c>
      <c r="K15" s="53">
        <v>30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</row>
    <row r="16" spans="1:102" s="28" customFormat="1" ht="13.5" thickTop="1">
      <c r="A16" s="16" t="s">
        <v>21</v>
      </c>
      <c r="B16" s="46">
        <f aca="true" t="shared" si="8" ref="B16:K16">($B$29+2*$B$27-(96.6+10*LOG(B15^2,10)+10*LOG($B$30^2,10))-($B$28+$B$31))/-2</f>
        <v>21.84596598202033</v>
      </c>
      <c r="C16" s="46">
        <f t="shared" si="8"/>
        <v>22.047999842903195</v>
      </c>
      <c r="D16" s="46">
        <f t="shared" si="8"/>
        <v>22.241051394857067</v>
      </c>
      <c r="E16" s="46">
        <f t="shared" si="8"/>
        <v>22.4258854517972</v>
      </c>
      <c r="F16" s="46">
        <f t="shared" si="8"/>
        <v>22.60317312140151</v>
      </c>
      <c r="G16" s="46">
        <f t="shared" si="8"/>
        <v>22.77350651438931</v>
      </c>
      <c r="H16" s="46">
        <f t="shared" si="8"/>
        <v>22.937410676271</v>
      </c>
      <c r="I16" s="46">
        <f t="shared" si="8"/>
        <v>23.09535334810333</v>
      </c>
      <c r="J16" s="46">
        <f t="shared" si="8"/>
        <v>23.24775301367069</v>
      </c>
      <c r="K16" s="47">
        <f t="shared" si="8"/>
        <v>23.394985581877762</v>
      </c>
      <c r="L16" s="19"/>
      <c r="M16" s="19"/>
      <c r="N16" s="19"/>
      <c r="O16" s="19"/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</row>
    <row r="17" spans="1:16" s="6" customFormat="1" ht="12.75">
      <c r="A17" s="21" t="s">
        <v>2</v>
      </c>
      <c r="B17" s="48">
        <f>$B$29+B16</f>
        <v>44.84596598202033</v>
      </c>
      <c r="C17" s="48">
        <f aca="true" t="shared" si="9" ref="C17:K17">$B$29+C16</f>
        <v>45.047999842903195</v>
      </c>
      <c r="D17" s="48">
        <f t="shared" si="9"/>
        <v>45.24105139485707</v>
      </c>
      <c r="E17" s="48">
        <f t="shared" si="9"/>
        <v>45.4258854517972</v>
      </c>
      <c r="F17" s="48">
        <f t="shared" si="9"/>
        <v>45.60317312140151</v>
      </c>
      <c r="G17" s="48">
        <f t="shared" si="9"/>
        <v>45.77350651438931</v>
      </c>
      <c r="H17" s="48">
        <f t="shared" si="9"/>
        <v>45.937410676271</v>
      </c>
      <c r="I17" s="48">
        <f t="shared" si="9"/>
        <v>46.09535334810333</v>
      </c>
      <c r="J17" s="48">
        <f t="shared" si="9"/>
        <v>46.24775301367069</v>
      </c>
      <c r="K17" s="49">
        <f t="shared" si="9"/>
        <v>46.39498558187776</v>
      </c>
      <c r="L17" s="19"/>
      <c r="M17" s="19"/>
      <c r="N17" s="19"/>
      <c r="O17" s="19"/>
      <c r="P17" s="12"/>
    </row>
    <row r="18" spans="1:16" s="6" customFormat="1" ht="12.75">
      <c r="A18" s="24" t="s">
        <v>11</v>
      </c>
      <c r="B18" s="48">
        <f>72.1*SQRT(((B15/2)^2)/($B$30*B15))</f>
        <v>106.37174032281074</v>
      </c>
      <c r="C18" s="48">
        <f aca="true" t="shared" si="10" ref="C18:K18">72.1*SQRT(((C15/2)^2)/($B$30*C15))</f>
        <v>108.87494728327991</v>
      </c>
      <c r="D18" s="48">
        <f t="shared" si="10"/>
        <v>111.32188083467904</v>
      </c>
      <c r="E18" s="48">
        <f t="shared" si="10"/>
        <v>113.71617369224124</v>
      </c>
      <c r="F18" s="48">
        <f t="shared" si="10"/>
        <v>116.061083769873</v>
      </c>
      <c r="G18" s="48">
        <f t="shared" si="10"/>
        <v>118.35954618226185</v>
      </c>
      <c r="H18" s="48">
        <f t="shared" si="10"/>
        <v>120.6142163225566</v>
      </c>
      <c r="I18" s="48">
        <f t="shared" si="10"/>
        <v>122.8275058190875</v>
      </c>
      <c r="J18" s="48">
        <f t="shared" si="10"/>
        <v>125.00161275908194</v>
      </c>
      <c r="K18" s="49">
        <f t="shared" si="10"/>
        <v>127.13854725851233</v>
      </c>
      <c r="L18" s="25"/>
      <c r="M18" s="25"/>
      <c r="N18" s="25"/>
      <c r="O18" s="25"/>
      <c r="P18" s="12"/>
    </row>
    <row r="19" spans="1:16" s="6" customFormat="1" ht="12.75">
      <c r="A19" s="24" t="s">
        <v>12</v>
      </c>
      <c r="B19" s="48">
        <f aca="true" t="shared" si="11" ref="B19:K19">0.6*B18</f>
        <v>63.82304419368644</v>
      </c>
      <c r="C19" s="48">
        <f t="shared" si="11"/>
        <v>65.32496836996795</v>
      </c>
      <c r="D19" s="48">
        <f t="shared" si="11"/>
        <v>66.79312850080741</v>
      </c>
      <c r="E19" s="48">
        <f t="shared" si="11"/>
        <v>68.22970421534474</v>
      </c>
      <c r="F19" s="48">
        <f t="shared" si="11"/>
        <v>69.63665026192379</v>
      </c>
      <c r="G19" s="48">
        <f t="shared" si="11"/>
        <v>71.01572770935711</v>
      </c>
      <c r="H19" s="48">
        <f t="shared" si="11"/>
        <v>72.36852979353395</v>
      </c>
      <c r="I19" s="48">
        <f t="shared" si="11"/>
        <v>73.6965034914525</v>
      </c>
      <c r="J19" s="48">
        <f t="shared" si="11"/>
        <v>75.00096765544916</v>
      </c>
      <c r="K19" s="49">
        <f t="shared" si="11"/>
        <v>76.2831283551074</v>
      </c>
      <c r="L19" s="25"/>
      <c r="M19" s="25"/>
      <c r="N19" s="25"/>
      <c r="O19" s="25"/>
      <c r="P19" s="12"/>
    </row>
    <row r="20" spans="1:102" s="27" customFormat="1" ht="13.5" thickBot="1">
      <c r="A20" s="26" t="s">
        <v>26</v>
      </c>
      <c r="B20" s="52">
        <v>31</v>
      </c>
      <c r="C20" s="52">
        <v>32</v>
      </c>
      <c r="D20" s="52">
        <v>33</v>
      </c>
      <c r="E20" s="52">
        <v>34</v>
      </c>
      <c r="F20" s="52">
        <v>35</v>
      </c>
      <c r="G20" s="52">
        <v>36</v>
      </c>
      <c r="H20" s="52">
        <v>37</v>
      </c>
      <c r="I20" s="52">
        <v>38</v>
      </c>
      <c r="J20" s="52">
        <v>39</v>
      </c>
      <c r="K20" s="53">
        <v>40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pans="1:102" s="28" customFormat="1" ht="13.5" thickTop="1">
      <c r="A21" s="16" t="s">
        <v>21</v>
      </c>
      <c r="B21" s="17">
        <f aca="true" t="shared" si="12" ref="B21:K21">($B$29+2*$B$27-(96.6+10*LOG(B20^2,10)+10*LOG($B$30^2,10))-($B$28+$B$31))/-2</f>
        <v>23.537389973023863</v>
      </c>
      <c r="C21" s="17">
        <f t="shared" si="12"/>
        <v>23.6752728178802</v>
      </c>
      <c r="D21" s="17">
        <f t="shared" si="12"/>
        <v>23.80891243346001</v>
      </c>
      <c r="E21" s="17">
        <f t="shared" si="12"/>
        <v>23.93856220510368</v>
      </c>
      <c r="F21" s="17">
        <f t="shared" si="12"/>
        <v>24.064453478183893</v>
      </c>
      <c r="G21" s="17">
        <f t="shared" si="12"/>
        <v>24.186798042354</v>
      </c>
      <c r="H21" s="17">
        <f t="shared" si="12"/>
        <v>24.305790275351086</v>
      </c>
      <c r="I21" s="17">
        <f t="shared" si="12"/>
        <v>24.42160900084923</v>
      </c>
      <c r="J21" s="17">
        <f t="shared" si="12"/>
        <v>24.534419104946124</v>
      </c>
      <c r="K21" s="18">
        <f t="shared" si="12"/>
        <v>24.64437294796076</v>
      </c>
      <c r="L21" s="19"/>
      <c r="M21" s="19"/>
      <c r="N21" s="19"/>
      <c r="O21" s="19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</row>
    <row r="22" spans="1:16" s="6" customFormat="1" ht="12.75">
      <c r="A22" s="21" t="s">
        <v>2</v>
      </c>
      <c r="B22" s="22">
        <f>$B$29+B21</f>
        <v>46.53738997302386</v>
      </c>
      <c r="C22" s="22">
        <f aca="true" t="shared" si="13" ref="C22:K22">$B$29+C21</f>
        <v>46.6752728178802</v>
      </c>
      <c r="D22" s="22">
        <f t="shared" si="13"/>
        <v>46.80891243346001</v>
      </c>
      <c r="E22" s="22">
        <f t="shared" si="13"/>
        <v>46.93856220510368</v>
      </c>
      <c r="F22" s="22">
        <f t="shared" si="13"/>
        <v>47.06445347818389</v>
      </c>
      <c r="G22" s="22">
        <f t="shared" si="13"/>
        <v>47.186798042354</v>
      </c>
      <c r="H22" s="22">
        <f t="shared" si="13"/>
        <v>47.305790275351086</v>
      </c>
      <c r="I22" s="22">
        <f t="shared" si="13"/>
        <v>47.42160900084923</v>
      </c>
      <c r="J22" s="22">
        <f t="shared" si="13"/>
        <v>47.534419104946124</v>
      </c>
      <c r="K22" s="23">
        <f t="shared" si="13"/>
        <v>47.64437294796076</v>
      </c>
      <c r="L22" s="19"/>
      <c r="M22" s="19"/>
      <c r="N22" s="19"/>
      <c r="O22" s="19"/>
      <c r="P22" s="12"/>
    </row>
    <row r="23" spans="1:16" s="6" customFormat="1" ht="12.75">
      <c r="A23" s="24" t="s">
        <v>11</v>
      </c>
      <c r="B23" s="22">
        <f>72.1*SQRT(((B20/2)^2)/($B$30*B20))</f>
        <v>129.24015322506577</v>
      </c>
      <c r="C23" s="22">
        <f aca="true" t="shared" si="14" ref="C23:K23">72.1*SQRT(((C20/2)^2)/($B$30*C20))</f>
        <v>131.30812698485943</v>
      </c>
      <c r="D23" s="22">
        <f t="shared" si="14"/>
        <v>133.3440333082267</v>
      </c>
      <c r="E23" s="22">
        <f t="shared" si="14"/>
        <v>135.34931926514804</v>
      </c>
      <c r="F23" s="22">
        <f t="shared" si="14"/>
        <v>137.32532625911531</v>
      </c>
      <c r="G23" s="22">
        <f t="shared" si="14"/>
        <v>139.27330052384758</v>
      </c>
      <c r="H23" s="22">
        <f t="shared" si="14"/>
        <v>141.19440231623727</v>
      </c>
      <c r="I23" s="22">
        <f t="shared" si="14"/>
        <v>143.0897139981521</v>
      </c>
      <c r="J23" s="22">
        <f t="shared" si="14"/>
        <v>144.96024716696112</v>
      </c>
      <c r="K23" s="23">
        <f t="shared" si="14"/>
        <v>146.8069489681601</v>
      </c>
      <c r="L23" s="25"/>
      <c r="M23" s="25"/>
      <c r="N23" s="25"/>
      <c r="O23" s="25"/>
      <c r="P23" s="12"/>
    </row>
    <row r="24" spans="1:16" s="6" customFormat="1" ht="12.75">
      <c r="A24" s="24" t="s">
        <v>12</v>
      </c>
      <c r="B24" s="22">
        <f aca="true" t="shared" si="15" ref="B24:K24">0.6*B23</f>
        <v>77.54409193503946</v>
      </c>
      <c r="C24" s="22">
        <f t="shared" si="15"/>
        <v>78.78487619091565</v>
      </c>
      <c r="D24" s="22">
        <f t="shared" si="15"/>
        <v>80.00641998493602</v>
      </c>
      <c r="E24" s="22">
        <f t="shared" si="15"/>
        <v>81.20959155908882</v>
      </c>
      <c r="F24" s="22">
        <f t="shared" si="15"/>
        <v>82.39519575546919</v>
      </c>
      <c r="G24" s="22">
        <f t="shared" si="15"/>
        <v>83.56398031430855</v>
      </c>
      <c r="H24" s="22">
        <f t="shared" si="15"/>
        <v>84.71664138974236</v>
      </c>
      <c r="I24" s="22">
        <f t="shared" si="15"/>
        <v>85.85382839889125</v>
      </c>
      <c r="J24" s="22">
        <f t="shared" si="15"/>
        <v>86.97614830017667</v>
      </c>
      <c r="K24" s="23">
        <f t="shared" si="15"/>
        <v>88.08416938089606</v>
      </c>
      <c r="L24" s="25"/>
      <c r="M24" s="25"/>
      <c r="N24" s="25"/>
      <c r="O24" s="25"/>
      <c r="P24" s="12"/>
    </row>
    <row r="25" spans="1:13" s="6" customFormat="1" ht="12.75">
      <c r="A25" s="10"/>
      <c r="C25" s="29"/>
      <c r="D25" s="29"/>
      <c r="E25" s="29"/>
      <c r="F25" s="29"/>
      <c r="G25" s="29"/>
      <c r="H25" s="29"/>
      <c r="I25" s="29"/>
      <c r="J25" s="29"/>
      <c r="K25" s="30"/>
      <c r="L25" s="29"/>
      <c r="M25" s="29"/>
    </row>
    <row r="26" spans="1:13" ht="18.75" thickBot="1">
      <c r="A26" s="31" t="s">
        <v>5</v>
      </c>
      <c r="B26" s="32"/>
      <c r="C26" s="6"/>
      <c r="D26" s="33" t="s">
        <v>6</v>
      </c>
      <c r="E26" s="6"/>
      <c r="F26" s="6"/>
      <c r="G26" s="6"/>
      <c r="H26" s="6"/>
      <c r="I26" s="6"/>
      <c r="J26" s="6"/>
      <c r="K26" s="11"/>
      <c r="L26" s="6"/>
      <c r="M26" s="6"/>
    </row>
    <row r="27" spans="1:13" ht="12.75">
      <c r="A27" s="34" t="s">
        <v>19</v>
      </c>
      <c r="B27" s="3">
        <v>-0.5</v>
      </c>
      <c r="C27" s="35" t="s">
        <v>17</v>
      </c>
      <c r="D27" s="72" t="s">
        <v>28</v>
      </c>
      <c r="E27" s="72"/>
      <c r="F27" s="72"/>
      <c r="G27" s="72"/>
      <c r="H27" s="72"/>
      <c r="I27" s="72"/>
      <c r="J27" s="72"/>
      <c r="K27" s="73"/>
      <c r="L27" s="36"/>
      <c r="M27" s="36"/>
    </row>
    <row r="28" spans="1:13" ht="12.75">
      <c r="A28" s="37" t="s">
        <v>7</v>
      </c>
      <c r="B28" s="1">
        <v>-85</v>
      </c>
      <c r="C28" s="35" t="s">
        <v>17</v>
      </c>
      <c r="D28" s="72"/>
      <c r="E28" s="72"/>
      <c r="F28" s="72"/>
      <c r="G28" s="72"/>
      <c r="H28" s="72"/>
      <c r="I28" s="72"/>
      <c r="J28" s="72"/>
      <c r="K28" s="73"/>
      <c r="L28" s="36"/>
      <c r="M28" s="36"/>
    </row>
    <row r="29" spans="1:13" ht="12.75">
      <c r="A29" s="37" t="s">
        <v>0</v>
      </c>
      <c r="B29" s="1">
        <v>23</v>
      </c>
      <c r="C29" s="35" t="s">
        <v>18</v>
      </c>
      <c r="D29" s="72"/>
      <c r="E29" s="72"/>
      <c r="F29" s="72"/>
      <c r="G29" s="72"/>
      <c r="H29" s="72"/>
      <c r="I29" s="72"/>
      <c r="J29" s="72"/>
      <c r="K29" s="73"/>
      <c r="L29" s="36"/>
      <c r="M29" s="36"/>
    </row>
    <row r="30" spans="1:13" ht="12.75">
      <c r="A30" s="37" t="s">
        <v>10</v>
      </c>
      <c r="B30" s="1">
        <v>2.412</v>
      </c>
      <c r="C30" s="38" t="s">
        <v>18</v>
      </c>
      <c r="D30" s="72"/>
      <c r="E30" s="72"/>
      <c r="F30" s="72"/>
      <c r="G30" s="72"/>
      <c r="H30" s="72"/>
      <c r="I30" s="72"/>
      <c r="J30" s="72"/>
      <c r="K30" s="73"/>
      <c r="M30" s="6"/>
    </row>
    <row r="31" spans="1:13" ht="15.75" customHeight="1" thickBot="1">
      <c r="A31" s="37" t="s">
        <v>1</v>
      </c>
      <c r="B31" s="2">
        <v>20</v>
      </c>
      <c r="C31" s="38" t="s">
        <v>18</v>
      </c>
      <c r="D31" s="72" t="s">
        <v>14</v>
      </c>
      <c r="E31" s="72"/>
      <c r="F31" s="72"/>
      <c r="G31" s="72"/>
      <c r="H31" s="72"/>
      <c r="I31" s="72"/>
      <c r="J31" s="72"/>
      <c r="K31" s="73"/>
      <c r="M31" s="6"/>
    </row>
    <row r="32" spans="1:13" ht="15.75" customHeight="1">
      <c r="A32" s="39" t="s">
        <v>8</v>
      </c>
      <c r="B32" s="6"/>
      <c r="C32" s="38"/>
      <c r="D32" s="72"/>
      <c r="E32" s="72"/>
      <c r="F32" s="72"/>
      <c r="G32" s="72"/>
      <c r="H32" s="72"/>
      <c r="I32" s="72"/>
      <c r="J32" s="72"/>
      <c r="K32" s="73"/>
      <c r="M32" s="6"/>
    </row>
    <row r="33" spans="1:13" ht="15.75" customHeight="1">
      <c r="A33" s="40"/>
      <c r="B33" s="6"/>
      <c r="C33" s="38"/>
      <c r="D33" s="72"/>
      <c r="E33" s="72"/>
      <c r="F33" s="72"/>
      <c r="G33" s="72"/>
      <c r="H33" s="72"/>
      <c r="I33" s="72"/>
      <c r="J33" s="72"/>
      <c r="K33" s="73"/>
      <c r="M33" s="6"/>
    </row>
    <row r="34" spans="1:13" ht="12.75">
      <c r="A34" s="10"/>
      <c r="B34" s="6"/>
      <c r="C34" s="6"/>
      <c r="D34" s="72"/>
      <c r="E34" s="72"/>
      <c r="F34" s="72"/>
      <c r="G34" s="72"/>
      <c r="H34" s="72"/>
      <c r="I34" s="72"/>
      <c r="J34" s="72"/>
      <c r="K34" s="73"/>
      <c r="L34" s="6"/>
      <c r="M34" s="6"/>
    </row>
    <row r="35" spans="1:13" ht="12.75">
      <c r="A35" s="10"/>
      <c r="B35" s="6"/>
      <c r="C35" s="6"/>
      <c r="D35" s="54" t="s">
        <v>15</v>
      </c>
      <c r="E35" s="55"/>
      <c r="F35" s="55"/>
      <c r="G35" s="55"/>
      <c r="H35" s="55"/>
      <c r="I35" s="55"/>
      <c r="J35" s="55"/>
      <c r="K35" s="56"/>
      <c r="L35" s="6"/>
      <c r="M35" s="6"/>
    </row>
    <row r="36" spans="1:13" ht="12.75">
      <c r="A36" s="63" t="s">
        <v>27</v>
      </c>
      <c r="B36" s="64"/>
      <c r="C36" s="65"/>
      <c r="D36" s="57"/>
      <c r="E36" s="58"/>
      <c r="F36" s="58"/>
      <c r="G36" s="58"/>
      <c r="H36" s="58"/>
      <c r="I36" s="58"/>
      <c r="J36" s="58"/>
      <c r="K36" s="59"/>
      <c r="L36" s="36"/>
      <c r="M36" s="36"/>
    </row>
    <row r="37" spans="1:13" ht="12.75">
      <c r="A37" s="66"/>
      <c r="B37" s="67"/>
      <c r="C37" s="68"/>
      <c r="D37" s="41" t="s">
        <v>16</v>
      </c>
      <c r="E37" s="36"/>
      <c r="F37" s="36"/>
      <c r="G37" s="36"/>
      <c r="H37" s="36"/>
      <c r="I37" s="36"/>
      <c r="J37" s="36"/>
      <c r="K37" s="42"/>
      <c r="L37" s="36"/>
      <c r="M37" s="36"/>
    </row>
    <row r="38" spans="1:13" ht="12.75">
      <c r="A38" s="66"/>
      <c r="B38" s="67"/>
      <c r="C38" s="68"/>
      <c r="D38" s="54" t="s">
        <v>22</v>
      </c>
      <c r="E38" s="55"/>
      <c r="F38" s="55"/>
      <c r="G38" s="55"/>
      <c r="H38" s="55"/>
      <c r="I38" s="55"/>
      <c r="J38" s="55"/>
      <c r="K38" s="56"/>
      <c r="L38" s="36"/>
      <c r="M38" s="36"/>
    </row>
    <row r="39" spans="1:13" ht="12.75">
      <c r="A39" s="66"/>
      <c r="B39" s="67"/>
      <c r="C39" s="68"/>
      <c r="D39" s="57"/>
      <c r="E39" s="58"/>
      <c r="F39" s="58"/>
      <c r="G39" s="58"/>
      <c r="H39" s="58"/>
      <c r="I39" s="58"/>
      <c r="J39" s="58"/>
      <c r="K39" s="59"/>
      <c r="L39" s="36"/>
      <c r="M39" s="36"/>
    </row>
    <row r="40" spans="1:13" ht="13.5" thickBot="1">
      <c r="A40" s="69"/>
      <c r="B40" s="70"/>
      <c r="C40" s="71"/>
      <c r="D40" s="60"/>
      <c r="E40" s="61"/>
      <c r="F40" s="61"/>
      <c r="G40" s="61"/>
      <c r="H40" s="61"/>
      <c r="I40" s="61"/>
      <c r="J40" s="61"/>
      <c r="K40" s="62"/>
      <c r="L40" s="36"/>
      <c r="M40" s="36"/>
    </row>
    <row r="41" spans="1:13" ht="15">
      <c r="A41" s="43"/>
      <c r="B41" s="43"/>
      <c r="C41" s="43"/>
      <c r="D41" s="6"/>
      <c r="E41" s="6"/>
      <c r="F41" s="6"/>
      <c r="G41" s="6"/>
      <c r="H41" s="6"/>
      <c r="I41" s="6"/>
      <c r="J41" s="6"/>
      <c r="K41" s="6"/>
      <c r="M41" s="6"/>
    </row>
    <row r="42" spans="1:11" ht="12.75">
      <c r="A42" s="6"/>
      <c r="B42" s="6"/>
      <c r="C42" s="6"/>
      <c r="D42" s="6"/>
      <c r="E42" s="6"/>
      <c r="F42" s="6"/>
      <c r="G42" s="29"/>
      <c r="H42" s="6"/>
      <c r="I42" s="6"/>
      <c r="J42" s="6"/>
      <c r="K42" s="6"/>
    </row>
  </sheetData>
  <sheetProtection sheet="1" objects="1" scenarios="1" selectLockedCells="1"/>
  <mergeCells count="5">
    <mergeCell ref="D38:K40"/>
    <mergeCell ref="A36:C40"/>
    <mergeCell ref="D27:K30"/>
    <mergeCell ref="D31:K34"/>
    <mergeCell ref="D35:K3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cp:lastPrinted>2004-08-11T17:36:34Z</cp:lastPrinted>
  <dcterms:created xsi:type="dcterms:W3CDTF">2004-06-02T02:08:47Z</dcterms:created>
  <dcterms:modified xsi:type="dcterms:W3CDTF">2004-08-11T17:36:54Z</dcterms:modified>
  <cp:category/>
  <cp:version/>
  <cp:contentType/>
  <cp:contentStatus/>
</cp:coreProperties>
</file>